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 Schafer\Dropbox (Living Business Ltd)\Living Business PRIVATE\Templates\Templates\"/>
    </mc:Choice>
  </mc:AlternateContent>
  <xr:revisionPtr revIDLastSave="0" documentId="13_ncr:1_{53224FA1-A038-4727-9BEC-30C8380E471D}" xr6:coauthVersionLast="47" xr6:coauthVersionMax="47" xr10:uidLastSave="{00000000-0000-0000-0000-000000000000}"/>
  <bookViews>
    <workbookView xWindow="-98" yWindow="-98" windowWidth="20715" windowHeight="13276" xr2:uid="{B7529FFC-BDA0-463C-A53A-D7F66E24FADF}"/>
  </bookViews>
  <sheets>
    <sheet name="Adjustment Example 1" sheetId="1" r:id="rId1"/>
    <sheet name="Adjustment Example 2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4" l="1"/>
  <c r="L12" i="4"/>
  <c r="L10" i="4"/>
  <c r="M10" i="4" s="1"/>
  <c r="F30" i="4"/>
  <c r="F31" i="4"/>
  <c r="F29" i="4"/>
  <c r="I11" i="4"/>
  <c r="L11" i="4" s="1"/>
  <c r="M11" i="4" s="1"/>
  <c r="I10" i="4"/>
  <c r="I9" i="4"/>
  <c r="L9" i="4" s="1"/>
  <c r="M9" i="4" s="1"/>
  <c r="G11" i="4"/>
  <c r="G10" i="4"/>
  <c r="E11" i="4"/>
  <c r="F28" i="4"/>
  <c r="F18" i="4"/>
  <c r="F22" i="4" s="1"/>
  <c r="E10" i="4"/>
  <c r="J10" i="4" s="1"/>
  <c r="K10" i="4" s="1"/>
  <c r="G9" i="4"/>
  <c r="E9" i="4"/>
  <c r="J9" i="4" s="1"/>
  <c r="K9" i="4" s="1"/>
  <c r="I8" i="4"/>
  <c r="L8" i="4" s="1"/>
  <c r="M8" i="4" s="1"/>
  <c r="G8" i="4"/>
  <c r="E8" i="4"/>
  <c r="J8" i="4" s="1"/>
  <c r="J11" i="4" s="1"/>
  <c r="F27" i="1"/>
  <c r="F29" i="1" s="1"/>
  <c r="F17" i="1"/>
  <c r="F21" i="1" s="1"/>
  <c r="I10" i="1"/>
  <c r="L10" i="1" s="1"/>
  <c r="M10" i="1" s="1"/>
  <c r="I9" i="1"/>
  <c r="L9" i="1" s="1"/>
  <c r="G10" i="1"/>
  <c r="E10" i="1"/>
  <c r="G9" i="1"/>
  <c r="G8" i="1"/>
  <c r="E9" i="1"/>
  <c r="E8" i="1"/>
  <c r="I8" i="1"/>
  <c r="L8" i="1" s="1"/>
  <c r="M8" i="1" s="1"/>
  <c r="L11" i="1" l="1"/>
  <c r="M9" i="1"/>
  <c r="M11" i="1" s="1"/>
  <c r="K8" i="4"/>
  <c r="K11" i="4" s="1"/>
  <c r="F32" i="4"/>
  <c r="J10" i="1"/>
  <c r="K10" i="1" s="1"/>
  <c r="J9" i="1"/>
  <c r="K9" i="1" s="1"/>
  <c r="J8" i="1"/>
  <c r="K8" i="1" l="1"/>
  <c r="K11" i="1" s="1"/>
  <c r="J11" i="1"/>
  <c r="M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 Schafer</author>
  </authors>
  <commentList>
    <comment ref="F6" authorId="0" shapeId="0" xr:uid="{C1F1B48B-B4C9-430A-AFDF-5FB1765927B1}">
      <text>
        <r>
          <rPr>
            <sz val="9"/>
            <color indexed="81"/>
            <rFont val="Tahoma"/>
            <family val="2"/>
          </rPr>
          <t>Using gross earnings report, find earnings for 52 weeks prior to when leave is being taken, and divide by 52 to get weekly average</t>
        </r>
      </text>
    </comment>
    <comment ref="J6" authorId="0" shapeId="0" xr:uid="{AFFD228F-BE16-4778-A24F-3773B1F049CB}">
      <text>
        <r>
          <rPr>
            <sz val="9"/>
            <color indexed="81"/>
            <rFont val="Tahoma"/>
            <family val="2"/>
          </rPr>
          <t>for the $ paid out, correct number of annual leave hours that should have been recorded as taken</t>
        </r>
      </text>
    </comment>
    <comment ref="M6" authorId="0" shapeId="0" xr:uid="{3B5BA074-4A2C-4EC4-981D-55B255D1A92D}">
      <text>
        <r>
          <rPr>
            <sz val="9"/>
            <color indexed="81"/>
            <rFont val="Tahoma"/>
            <family val="2"/>
          </rPr>
          <t>This amount could be paid as backpay.</t>
        </r>
      </text>
    </comment>
    <comment ref="F24" authorId="0" shapeId="0" xr:uid="{93C943FF-B45E-4737-89AD-29FEE16B2267}">
      <text>
        <r>
          <rPr>
            <sz val="9"/>
            <color indexed="81"/>
            <rFont val="Tahoma"/>
            <charset val="1"/>
          </rPr>
          <t xml:space="preserve">For part-timers, sick leave is 10 days.  In this example, this part-timer is working 4 hours a day, 1 day a week.  So the accrual is 4 hours x 10 days = 40 hours.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 Schafer</author>
  </authors>
  <commentList>
    <comment ref="F6" authorId="0" shapeId="0" xr:uid="{0F1F91DA-827D-4BEA-9C70-F4C0B3072AC1}">
      <text>
        <r>
          <rPr>
            <sz val="9"/>
            <color indexed="81"/>
            <rFont val="Tahoma"/>
            <family val="2"/>
          </rPr>
          <t>Using gross earnings report, find earnings for 52 weeks prior to when leave is being taken, and divide by 52 to get weekly average</t>
        </r>
      </text>
    </comment>
    <comment ref="J6" authorId="0" shapeId="0" xr:uid="{96D0C6B1-0DE0-4ECE-AB5E-DB2E82C7B9DB}">
      <text>
        <r>
          <rPr>
            <sz val="9"/>
            <color indexed="81"/>
            <rFont val="Tahoma"/>
            <family val="2"/>
          </rPr>
          <t>for the $ paid out, correct number of annual leave hours that should have been recorded as taken</t>
        </r>
      </text>
    </comment>
    <comment ref="M12" authorId="0" shapeId="0" xr:uid="{B57D5E98-3764-4514-90FB-AAE1492D8E1B}">
      <text>
        <r>
          <rPr>
            <sz val="9"/>
            <color indexed="81"/>
            <rFont val="Tahoma"/>
            <family val="2"/>
          </rPr>
          <t xml:space="preserve">employee in this example was shortpaid $68.11
</t>
        </r>
      </text>
    </comment>
  </commentList>
</comments>
</file>

<file path=xl/sharedStrings.xml><?xml version="1.0" encoding="utf-8"?>
<sst xmlns="http://schemas.openxmlformats.org/spreadsheetml/2006/main" count="60" uniqueCount="33">
  <si>
    <t>Date</t>
  </si>
  <si>
    <t xml:space="preserve">Hours(Xero) </t>
  </si>
  <si>
    <t>Amount Paid</t>
  </si>
  <si>
    <t>Higher of AWE and OWP</t>
  </si>
  <si>
    <t>Hourly rate using Higher of AWE and OWP</t>
  </si>
  <si>
    <t>Rate paid (Xero)</t>
  </si>
  <si>
    <t>Adjustment to hours</t>
  </si>
  <si>
    <t>AWE 12 months (Manual Calculation)</t>
  </si>
  <si>
    <t>Standard hours in Xero:</t>
  </si>
  <si>
    <t>hours per week</t>
  </si>
  <si>
    <t xml:space="preserve">Corrected Hours Paid </t>
  </si>
  <si>
    <t>total adjustment:</t>
  </si>
  <si>
    <t>total adjustment (hrs):</t>
  </si>
  <si>
    <t>Holiday Pay</t>
  </si>
  <si>
    <t>Annual Leave</t>
  </si>
  <si>
    <t>Gross pay since 10 July 2022</t>
  </si>
  <si>
    <t>correct holiday pay balance</t>
  </si>
  <si>
    <t>Balance in Xero</t>
  </si>
  <si>
    <t>Adjustment required:</t>
  </si>
  <si>
    <t>hrs</t>
  </si>
  <si>
    <t>Sick Leave</t>
  </si>
  <si>
    <t>40 hours per accrual. Maximum 80 hours.</t>
  </si>
  <si>
    <t>Amount Accrued</t>
  </si>
  <si>
    <t>Correct Accrual</t>
  </si>
  <si>
    <t>Adjustment</t>
  </si>
  <si>
    <t>hours per week 5 days x 6 hours</t>
  </si>
  <si>
    <t>Gross pay since 27 June 2022</t>
  </si>
  <si>
    <t>60 hours per accrual. Maximum 120 hours.</t>
  </si>
  <si>
    <t>Error prior to start date</t>
  </si>
  <si>
    <t>OWP</t>
  </si>
  <si>
    <t>Corrected $ that should have been paid</t>
  </si>
  <si>
    <t>$ shortpaid</t>
  </si>
  <si>
    <t xml:space="preserve">For each solution, decide whether there is going to be an adjustment to the hours that were paid  OR  an adjustment to the $ that should have been paid out.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</si>
</sst>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4" fontId="2" fillId="0" borderId="0" xfId="1" applyFont="1" applyAlignment="1">
      <alignment horizontal="center"/>
    </xf>
    <xf numFmtId="44" fontId="2" fillId="0" borderId="0" xfId="1" applyFon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44" fontId="2" fillId="2" borderId="0" xfId="1" applyFont="1" applyFill="1"/>
    <xf numFmtId="44" fontId="0" fillId="2" borderId="0" xfId="1" applyFont="1" applyFill="1"/>
    <xf numFmtId="2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44" fontId="2" fillId="0" borderId="0" xfId="1" applyFont="1" applyAlignment="1">
      <alignment wrapText="1"/>
    </xf>
    <xf numFmtId="44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4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1" applyNumberFormat="1" applyFont="1"/>
    <xf numFmtId="9" fontId="0" fillId="0" borderId="0" xfId="2" applyFont="1"/>
    <xf numFmtId="44" fontId="2" fillId="0" borderId="0" xfId="1" applyFont="1"/>
    <xf numFmtId="2" fontId="4" fillId="0" borderId="0" xfId="0" applyNumberFormat="1" applyFont="1" applyAlignment="1">
      <alignment horizontal="center"/>
    </xf>
    <xf numFmtId="44" fontId="4" fillId="2" borderId="0" xfId="1" applyFont="1" applyFill="1" applyAlignment="1">
      <alignment horizontal="center" wrapText="1"/>
    </xf>
    <xf numFmtId="44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2" fillId="0" borderId="0" xfId="1" applyNumberFormat="1" applyFont="1"/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2" borderId="0" xfId="1" applyFont="1" applyFill="1" applyAlignment="1">
      <alignment horizontal="left"/>
    </xf>
    <xf numFmtId="44" fontId="0" fillId="0" borderId="0" xfId="0" applyNumberFormat="1"/>
    <xf numFmtId="44" fontId="2" fillId="0" borderId="0" xfId="0" applyNumberFormat="1" applyFont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left"/>
    </xf>
    <xf numFmtId="2" fontId="4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3" borderId="0" xfId="0" applyFill="1"/>
    <xf numFmtId="44" fontId="0" fillId="3" borderId="0" xfId="0" applyNumberFormat="1" applyFill="1"/>
    <xf numFmtId="44" fontId="2" fillId="3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66C6-22DD-4EFA-A045-2E7B27089525}">
  <dimension ref="A1:M29"/>
  <sheetViews>
    <sheetView tabSelected="1" zoomScale="122" workbookViewId="0">
      <selection activeCell="H17" sqref="H17"/>
    </sheetView>
  </sheetViews>
  <sheetFormatPr defaultColWidth="17.796875" defaultRowHeight="14.25" x14ac:dyDescent="0.45"/>
  <cols>
    <col min="1" max="1" width="20.6640625" style="2" customWidth="1"/>
    <col min="2" max="2" width="5.9296875" style="2" customWidth="1"/>
    <col min="3" max="3" width="13.6640625" style="9" customWidth="1"/>
    <col min="4" max="4" width="9.46484375" style="12" customWidth="1"/>
    <col min="5" max="5" width="10.73046875" style="8" customWidth="1"/>
    <col min="6" max="6" width="13.3984375" style="1" customWidth="1"/>
    <col min="7" max="7" width="11.19921875" customWidth="1"/>
    <col min="8" max="8" width="11.59765625" style="1" customWidth="1"/>
    <col min="9" max="9" width="11.53125" style="2" customWidth="1"/>
    <col min="10" max="10" width="10.86328125" style="9" customWidth="1"/>
    <col min="11" max="11" width="11.53125" style="22" customWidth="1"/>
  </cols>
  <sheetData>
    <row r="1" spans="1:13" x14ac:dyDescent="0.45">
      <c r="A1" s="1" t="s">
        <v>32</v>
      </c>
    </row>
    <row r="3" spans="1:13" x14ac:dyDescent="0.45">
      <c r="C3" s="10" t="s">
        <v>14</v>
      </c>
    </row>
    <row r="4" spans="1:13" x14ac:dyDescent="0.45">
      <c r="A4" s="5"/>
    </row>
    <row r="5" spans="1:13" x14ac:dyDescent="0.45">
      <c r="A5" s="2" t="s">
        <v>8</v>
      </c>
      <c r="B5" s="11">
        <v>4</v>
      </c>
      <c r="C5" s="15" t="s">
        <v>9</v>
      </c>
    </row>
    <row r="6" spans="1:13" ht="57" x14ac:dyDescent="0.45">
      <c r="A6" s="3" t="s">
        <v>0</v>
      </c>
      <c r="B6" s="3"/>
      <c r="C6" s="28" t="s">
        <v>1</v>
      </c>
      <c r="D6" s="29" t="s">
        <v>5</v>
      </c>
      <c r="E6" s="30" t="s">
        <v>2</v>
      </c>
      <c r="F6" s="30" t="s">
        <v>7</v>
      </c>
      <c r="G6" s="30" t="s">
        <v>29</v>
      </c>
      <c r="H6" s="30" t="s">
        <v>3</v>
      </c>
      <c r="I6" s="31" t="s">
        <v>4</v>
      </c>
      <c r="J6" s="32" t="s">
        <v>10</v>
      </c>
      <c r="K6" s="49" t="s">
        <v>6</v>
      </c>
      <c r="L6" s="8" t="s">
        <v>30</v>
      </c>
      <c r="M6" s="53" t="s">
        <v>31</v>
      </c>
    </row>
    <row r="7" spans="1:13" x14ac:dyDescent="0.45">
      <c r="A7" s="4"/>
      <c r="B7" s="3"/>
      <c r="C7" s="10"/>
      <c r="D7" s="13"/>
      <c r="E7" s="17"/>
      <c r="F7" s="6"/>
      <c r="G7" s="6"/>
      <c r="H7" s="7"/>
      <c r="I7" s="19"/>
      <c r="J7" s="21"/>
      <c r="K7" s="50"/>
      <c r="M7" s="53"/>
    </row>
    <row r="8" spans="1:13" x14ac:dyDescent="0.45">
      <c r="A8" s="16">
        <v>44442</v>
      </c>
      <c r="C8" s="9">
        <v>-4</v>
      </c>
      <c r="D8" s="14">
        <v>20</v>
      </c>
      <c r="E8" s="18">
        <f>D8*C8</f>
        <v>-80</v>
      </c>
      <c r="F8" s="1">
        <v>168.17</v>
      </c>
      <c r="G8" s="1">
        <f>D8*B5</f>
        <v>80</v>
      </c>
      <c r="H8" s="1">
        <v>168.17</v>
      </c>
      <c r="I8" s="20">
        <f>H8/B5</f>
        <v>42.042499999999997</v>
      </c>
      <c r="J8" s="9">
        <f>E8/I8</f>
        <v>-1.9028364155319024</v>
      </c>
      <c r="K8" s="51">
        <f>-C8+J8</f>
        <v>2.0971635844680976</v>
      </c>
      <c r="L8" s="38">
        <f>C8*I8</f>
        <v>-168.17</v>
      </c>
      <c r="M8" s="54">
        <f>L8-E8</f>
        <v>-88.169999999999987</v>
      </c>
    </row>
    <row r="9" spans="1:13" x14ac:dyDescent="0.45">
      <c r="A9" s="4">
        <v>44918</v>
      </c>
      <c r="C9" s="9">
        <v>-8</v>
      </c>
      <c r="D9" s="14">
        <v>22</v>
      </c>
      <c r="E9" s="18">
        <f>D9*C9</f>
        <v>-176</v>
      </c>
      <c r="F9" s="1">
        <v>313.60000000000002</v>
      </c>
      <c r="G9" s="1">
        <f>D9*B5</f>
        <v>88</v>
      </c>
      <c r="H9" s="1">
        <v>313.60000000000002</v>
      </c>
      <c r="I9" s="20">
        <f>H10/B5</f>
        <v>78.400000000000006</v>
      </c>
      <c r="J9" s="9">
        <f>E9/I9</f>
        <v>-2.2448979591836733</v>
      </c>
      <c r="K9" s="51">
        <f>-C9+J9</f>
        <v>5.7551020408163271</v>
      </c>
      <c r="L9" s="38">
        <f t="shared" ref="L9:L10" si="0">C9*I9</f>
        <v>-627.20000000000005</v>
      </c>
      <c r="M9" s="54">
        <f t="shared" ref="M9:M10" si="1">L9-E9</f>
        <v>-451.20000000000005</v>
      </c>
    </row>
    <row r="10" spans="1:13" x14ac:dyDescent="0.45">
      <c r="A10" s="23">
        <v>44918</v>
      </c>
      <c r="C10" s="9">
        <v>-4.75</v>
      </c>
      <c r="D10" s="14">
        <v>22</v>
      </c>
      <c r="E10" s="18">
        <f>D10*C10</f>
        <v>-104.5</v>
      </c>
      <c r="F10" s="1">
        <v>313.60000000000002</v>
      </c>
      <c r="G10" s="1">
        <f>D10*B5</f>
        <v>88</v>
      </c>
      <c r="H10" s="1">
        <v>313.60000000000002</v>
      </c>
      <c r="I10" s="20">
        <f>H9/B5</f>
        <v>78.400000000000006</v>
      </c>
      <c r="J10" s="9">
        <f>E10/I10</f>
        <v>-1.3329081632653059</v>
      </c>
      <c r="K10" s="51">
        <f>-C10+J10</f>
        <v>3.4170918367346941</v>
      </c>
      <c r="L10" s="38">
        <f t="shared" si="0"/>
        <v>-372.40000000000003</v>
      </c>
      <c r="M10" s="54">
        <f t="shared" si="1"/>
        <v>-267.90000000000003</v>
      </c>
    </row>
    <row r="11" spans="1:13" x14ac:dyDescent="0.45">
      <c r="I11" s="2" t="s">
        <v>12</v>
      </c>
      <c r="J11" s="10">
        <f>SUM(J8:J10)</f>
        <v>-5.4806425379808816</v>
      </c>
      <c r="K11" s="50">
        <f>SUM(K8:K10)</f>
        <v>11.269357462019119</v>
      </c>
      <c r="L11" s="39">
        <f>SUM(L8:L10)</f>
        <v>-1167.77</v>
      </c>
      <c r="M11" s="55">
        <f>SUM(M8:M10)</f>
        <v>-807.27</v>
      </c>
    </row>
    <row r="12" spans="1:13" x14ac:dyDescent="0.45">
      <c r="K12" s="22" t="s">
        <v>19</v>
      </c>
    </row>
    <row r="13" spans="1:13" x14ac:dyDescent="0.45">
      <c r="C13" s="10" t="s">
        <v>13</v>
      </c>
    </row>
    <row r="15" spans="1:13" x14ac:dyDescent="0.45">
      <c r="C15" s="15" t="s">
        <v>15</v>
      </c>
      <c r="F15" s="1">
        <v>13520.12</v>
      </c>
    </row>
    <row r="16" spans="1:13" x14ac:dyDescent="0.45">
      <c r="F16" s="26">
        <v>0.08</v>
      </c>
    </row>
    <row r="17" spans="1:7" x14ac:dyDescent="0.45">
      <c r="C17" s="15" t="s">
        <v>16</v>
      </c>
      <c r="D17" s="24"/>
      <c r="F17" s="1">
        <f>F15*F16</f>
        <v>1081.6096</v>
      </c>
    </row>
    <row r="19" spans="1:7" x14ac:dyDescent="0.45">
      <c r="C19" s="9" t="s">
        <v>17</v>
      </c>
      <c r="F19" s="1">
        <v>2021.83</v>
      </c>
    </row>
    <row r="21" spans="1:7" x14ac:dyDescent="0.45">
      <c r="C21" s="15" t="s">
        <v>18</v>
      </c>
      <c r="F21" s="27">
        <f>F17-F19</f>
        <v>-940.22039999999993</v>
      </c>
    </row>
    <row r="24" spans="1:7" x14ac:dyDescent="0.45">
      <c r="C24" s="10" t="s">
        <v>20</v>
      </c>
      <c r="F24" s="1" t="s">
        <v>21</v>
      </c>
    </row>
    <row r="25" spans="1:7" x14ac:dyDescent="0.45">
      <c r="C25" s="10"/>
    </row>
    <row r="26" spans="1:7" ht="28.5" x14ac:dyDescent="0.45">
      <c r="C26" s="9" t="s">
        <v>22</v>
      </c>
      <c r="E26" s="8" t="s">
        <v>23</v>
      </c>
      <c r="F26" s="1" t="s">
        <v>24</v>
      </c>
    </row>
    <row r="27" spans="1:7" x14ac:dyDescent="0.45">
      <c r="A27" s="4">
        <v>44582</v>
      </c>
      <c r="C27" s="33">
        <v>10</v>
      </c>
      <c r="E27" s="8">
        <v>40</v>
      </c>
      <c r="F27" s="25">
        <f>E27-C27</f>
        <v>30</v>
      </c>
    </row>
    <row r="28" spans="1:7" x14ac:dyDescent="0.45">
      <c r="A28" s="4">
        <v>44216</v>
      </c>
      <c r="C28" s="33">
        <v>10</v>
      </c>
      <c r="E28" s="8">
        <v>40</v>
      </c>
      <c r="F28" s="25">
        <v>30</v>
      </c>
    </row>
    <row r="29" spans="1:7" x14ac:dyDescent="0.45">
      <c r="C29" s="15" t="s">
        <v>11</v>
      </c>
      <c r="F29" s="34">
        <f>SUM(F27:F28)</f>
        <v>60</v>
      </c>
      <c r="G29" t="s">
        <v>19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3702-A163-4215-91C9-39627C5ABA57}">
  <dimension ref="A1:N32"/>
  <sheetViews>
    <sheetView topLeftCell="B1" zoomScale="122" workbookViewId="0">
      <selection activeCell="M6" sqref="M6:M12"/>
    </sheetView>
  </sheetViews>
  <sheetFormatPr defaultColWidth="17.796875" defaultRowHeight="14.25" x14ac:dyDescent="0.45"/>
  <cols>
    <col min="1" max="1" width="20.6640625" style="35" customWidth="1"/>
    <col min="2" max="2" width="5.9296875" style="2" customWidth="1"/>
    <col min="3" max="3" width="13.6640625" style="9" customWidth="1"/>
    <col min="4" max="4" width="9.46484375" style="14" customWidth="1"/>
    <col min="5" max="5" width="10.73046875" style="8" customWidth="1"/>
    <col min="6" max="6" width="13.3984375" style="1" customWidth="1"/>
    <col min="7" max="7" width="11.19921875" customWidth="1"/>
    <col min="8" max="8" width="11.59765625" style="1" customWidth="1"/>
    <col min="9" max="11" width="11.53125" style="2" customWidth="1"/>
    <col min="12" max="12" width="10.86328125" style="9" customWidth="1"/>
    <col min="13" max="13" width="11.53125" style="22" customWidth="1"/>
  </cols>
  <sheetData>
    <row r="1" spans="1:14" x14ac:dyDescent="0.45">
      <c r="A1" s="41" t="s">
        <v>32</v>
      </c>
    </row>
    <row r="2" spans="1:14" x14ac:dyDescent="0.45">
      <c r="A2" s="40"/>
    </row>
    <row r="3" spans="1:14" x14ac:dyDescent="0.45">
      <c r="C3" s="10" t="s">
        <v>14</v>
      </c>
    </row>
    <row r="5" spans="1:14" x14ac:dyDescent="0.45">
      <c r="A5" s="35" t="s">
        <v>8</v>
      </c>
      <c r="B5" s="11">
        <v>30</v>
      </c>
      <c r="C5" s="15" t="s">
        <v>25</v>
      </c>
    </row>
    <row r="6" spans="1:14" ht="57" x14ac:dyDescent="0.45">
      <c r="A6" s="36" t="s">
        <v>0</v>
      </c>
      <c r="B6" s="3"/>
      <c r="C6" s="28" t="s">
        <v>1</v>
      </c>
      <c r="D6" s="29" t="s">
        <v>5</v>
      </c>
      <c r="E6" s="30" t="s">
        <v>2</v>
      </c>
      <c r="F6" s="30" t="s">
        <v>7</v>
      </c>
      <c r="G6" s="30" t="s">
        <v>29</v>
      </c>
      <c r="H6" s="30" t="s">
        <v>3</v>
      </c>
      <c r="I6" s="31" t="s">
        <v>4</v>
      </c>
      <c r="J6" s="42" t="s">
        <v>10</v>
      </c>
      <c r="K6" s="49" t="s">
        <v>6</v>
      </c>
      <c r="L6" s="46" t="s">
        <v>30</v>
      </c>
      <c r="M6" s="49" t="s">
        <v>31</v>
      </c>
    </row>
    <row r="7" spans="1:14" x14ac:dyDescent="0.45">
      <c r="B7" s="3"/>
      <c r="C7" s="10"/>
      <c r="D7" s="13"/>
      <c r="E7" s="17"/>
      <c r="F7" s="6"/>
      <c r="G7" s="6"/>
      <c r="H7" s="7"/>
      <c r="I7" s="19"/>
      <c r="J7" s="43"/>
      <c r="K7" s="50"/>
      <c r="L7" s="47"/>
      <c r="M7" s="50"/>
    </row>
    <row r="8" spans="1:14" x14ac:dyDescent="0.45">
      <c r="A8" s="35">
        <v>44806</v>
      </c>
      <c r="C8" s="9">
        <v>-8</v>
      </c>
      <c r="D8" s="14">
        <v>27</v>
      </c>
      <c r="E8" s="18">
        <f>D8*C8</f>
        <v>-216</v>
      </c>
      <c r="F8" s="1">
        <v>704.61</v>
      </c>
      <c r="G8" s="1">
        <f>D8*B5</f>
        <v>810</v>
      </c>
      <c r="H8" s="1">
        <v>810</v>
      </c>
      <c r="I8" s="20">
        <f>H8/B5</f>
        <v>27</v>
      </c>
      <c r="J8" s="44">
        <f>E8/I8</f>
        <v>-8</v>
      </c>
      <c r="K8" s="51">
        <f>-C8+J8</f>
        <v>0</v>
      </c>
      <c r="L8" s="48">
        <f>C8*I8</f>
        <v>-216</v>
      </c>
      <c r="M8" s="51">
        <f>L8-E8</f>
        <v>0</v>
      </c>
    </row>
    <row r="9" spans="1:14" x14ac:dyDescent="0.45">
      <c r="A9" s="35">
        <v>44820</v>
      </c>
      <c r="C9" s="9">
        <v>-8</v>
      </c>
      <c r="D9" s="14">
        <v>27</v>
      </c>
      <c r="E9" s="18">
        <f>D9*C9</f>
        <v>-216</v>
      </c>
      <c r="F9" s="1">
        <v>725.08</v>
      </c>
      <c r="G9" s="1">
        <f>D9*B5</f>
        <v>810</v>
      </c>
      <c r="H9" s="1">
        <v>810</v>
      </c>
      <c r="I9" s="20">
        <f>H9/B5</f>
        <v>27</v>
      </c>
      <c r="J9" s="44">
        <f>E9/I9</f>
        <v>-8</v>
      </c>
      <c r="K9" s="51">
        <f>-C9+J9</f>
        <v>0</v>
      </c>
      <c r="L9" s="48">
        <f t="shared" ref="L9:L11" si="0">C9*I9</f>
        <v>-216</v>
      </c>
      <c r="M9" s="51">
        <f t="shared" ref="M9:M11" si="1">L9-E9</f>
        <v>0</v>
      </c>
    </row>
    <row r="10" spans="1:14" x14ac:dyDescent="0.45">
      <c r="A10" s="35">
        <v>45016</v>
      </c>
      <c r="C10" s="9">
        <v>-7.5</v>
      </c>
      <c r="D10" s="14">
        <v>27</v>
      </c>
      <c r="E10" s="18">
        <f>D10*C10</f>
        <v>-202.5</v>
      </c>
      <c r="F10" s="1">
        <v>946.21</v>
      </c>
      <c r="G10" s="1">
        <f>D10*B5</f>
        <v>810</v>
      </c>
      <c r="H10" s="1">
        <v>946.21</v>
      </c>
      <c r="I10" s="20">
        <f>H10/B5</f>
        <v>31.540333333333333</v>
      </c>
      <c r="J10" s="44">
        <f>E10/I10</f>
        <v>-6.4203506621151751</v>
      </c>
      <c r="K10" s="51">
        <f>-C10+J10</f>
        <v>1.0796493378848249</v>
      </c>
      <c r="L10" s="48">
        <f t="shared" si="0"/>
        <v>-236.55250000000001</v>
      </c>
      <c r="M10" s="51">
        <f t="shared" si="1"/>
        <v>-34.052500000000009</v>
      </c>
    </row>
    <row r="11" spans="1:14" x14ac:dyDescent="0.45">
      <c r="A11" s="35">
        <v>45016</v>
      </c>
      <c r="C11" s="9">
        <v>-7.5</v>
      </c>
      <c r="D11" s="14">
        <v>27</v>
      </c>
      <c r="E11" s="18">
        <f>D11*C11</f>
        <v>-202.5</v>
      </c>
      <c r="F11" s="1">
        <v>946.21</v>
      </c>
      <c r="G11" s="1">
        <f>D11*B5</f>
        <v>810</v>
      </c>
      <c r="H11" s="1">
        <v>946.21</v>
      </c>
      <c r="I11" s="20">
        <f>H11/B5</f>
        <v>31.540333333333333</v>
      </c>
      <c r="J11" s="45">
        <f>SUM(J8:J10)</f>
        <v>-22.420350662115176</v>
      </c>
      <c r="K11" s="52">
        <f>SUM(K8:K10)</f>
        <v>1.0796493378848249</v>
      </c>
      <c r="L11" s="48">
        <f t="shared" si="0"/>
        <v>-236.55250000000001</v>
      </c>
      <c r="M11" s="51">
        <f t="shared" si="1"/>
        <v>-34.052500000000009</v>
      </c>
      <c r="N11" t="s">
        <v>19</v>
      </c>
    </row>
    <row r="12" spans="1:14" x14ac:dyDescent="0.45">
      <c r="I12" s="5"/>
      <c r="J12" s="5"/>
      <c r="K12" s="50">
        <f>SUM(K8:K11)</f>
        <v>2.1592986757696497</v>
      </c>
      <c r="L12" s="10">
        <f>SUM(L8:L11)</f>
        <v>-905.10500000000002</v>
      </c>
      <c r="M12" s="50">
        <f>SUM(M8:M11)</f>
        <v>-68.105000000000018</v>
      </c>
    </row>
    <row r="14" spans="1:14" x14ac:dyDescent="0.45">
      <c r="C14" s="10" t="s">
        <v>13</v>
      </c>
    </row>
    <row r="16" spans="1:14" x14ac:dyDescent="0.45">
      <c r="C16" s="15" t="s">
        <v>26</v>
      </c>
      <c r="F16" s="1">
        <v>40090.550000000003</v>
      </c>
    </row>
    <row r="17" spans="1:14" x14ac:dyDescent="0.45">
      <c r="F17" s="26">
        <v>0.08</v>
      </c>
    </row>
    <row r="18" spans="1:14" x14ac:dyDescent="0.45">
      <c r="C18" s="15" t="s">
        <v>16</v>
      </c>
      <c r="D18" s="37"/>
      <c r="F18" s="1">
        <f>F16*F17</f>
        <v>3207.2440000000001</v>
      </c>
    </row>
    <row r="20" spans="1:14" s="1" customFormat="1" x14ac:dyDescent="0.45">
      <c r="A20" s="35"/>
      <c r="B20" s="2"/>
      <c r="C20" s="9" t="s">
        <v>17</v>
      </c>
      <c r="D20" s="14"/>
      <c r="E20" s="8"/>
      <c r="F20" s="1">
        <v>6634.66</v>
      </c>
      <c r="G20"/>
      <c r="I20" s="2"/>
      <c r="J20" s="2"/>
      <c r="K20" s="2"/>
      <c r="L20" s="9"/>
      <c r="M20" s="22"/>
      <c r="N20"/>
    </row>
    <row r="22" spans="1:14" s="1" customFormat="1" x14ac:dyDescent="0.45">
      <c r="A22" s="35"/>
      <c r="B22" s="2"/>
      <c r="C22" s="15" t="s">
        <v>18</v>
      </c>
      <c r="D22" s="14"/>
      <c r="E22" s="8"/>
      <c r="F22" s="27">
        <f>F18-F20</f>
        <v>-3427.4159999999997</v>
      </c>
      <c r="G22"/>
      <c r="I22" s="2"/>
      <c r="J22" s="2"/>
      <c r="K22" s="2"/>
      <c r="L22" s="9"/>
      <c r="M22" s="22"/>
      <c r="N22"/>
    </row>
    <row r="25" spans="1:14" s="1" customFormat="1" x14ac:dyDescent="0.45">
      <c r="A25" s="35"/>
      <c r="B25" s="2"/>
      <c r="C25" s="10" t="s">
        <v>20</v>
      </c>
      <c r="D25" s="14"/>
      <c r="E25" s="8"/>
      <c r="F25" s="1" t="s">
        <v>27</v>
      </c>
      <c r="G25"/>
      <c r="I25" s="2"/>
      <c r="J25" s="2"/>
      <c r="K25" s="2"/>
      <c r="L25" s="9"/>
      <c r="M25" s="22"/>
      <c r="N25"/>
    </row>
    <row r="26" spans="1:14" s="1" customFormat="1" x14ac:dyDescent="0.45">
      <c r="A26" s="35"/>
      <c r="B26" s="2"/>
      <c r="C26" s="10"/>
      <c r="D26" s="14"/>
      <c r="E26" s="8"/>
      <c r="G26"/>
      <c r="I26" s="2"/>
      <c r="J26" s="2"/>
      <c r="K26" s="2"/>
      <c r="L26" s="9"/>
      <c r="M26" s="22"/>
      <c r="N26"/>
    </row>
    <row r="27" spans="1:14" s="1" customFormat="1" ht="28.5" x14ac:dyDescent="0.45">
      <c r="A27" s="35"/>
      <c r="B27" s="2"/>
      <c r="C27" s="9" t="s">
        <v>22</v>
      </c>
      <c r="D27" s="14"/>
      <c r="E27" s="8" t="s">
        <v>23</v>
      </c>
      <c r="F27" s="1" t="s">
        <v>24</v>
      </c>
      <c r="G27"/>
      <c r="I27" s="2"/>
      <c r="J27" s="2"/>
      <c r="K27" s="2"/>
      <c r="L27" s="9"/>
      <c r="M27" s="22"/>
      <c r="N27"/>
    </row>
    <row r="28" spans="1:14" s="1" customFormat="1" x14ac:dyDescent="0.45">
      <c r="A28" s="35">
        <v>43938</v>
      </c>
      <c r="B28" s="2"/>
      <c r="C28" s="2">
        <v>40</v>
      </c>
      <c r="D28" s="14"/>
      <c r="E28" s="8">
        <v>0</v>
      </c>
      <c r="F28" s="25">
        <f>E28-C28</f>
        <v>-40</v>
      </c>
      <c r="G28" t="s">
        <v>28</v>
      </c>
      <c r="I28" s="2"/>
      <c r="J28" s="2"/>
      <c r="K28" s="2"/>
      <c r="L28" s="9"/>
      <c r="M28" s="22"/>
      <c r="N28"/>
    </row>
    <row r="29" spans="1:14" s="1" customFormat="1" x14ac:dyDescent="0.45">
      <c r="A29" s="35">
        <v>44204</v>
      </c>
      <c r="B29" s="2"/>
      <c r="C29" s="2">
        <v>40</v>
      </c>
      <c r="D29" s="14"/>
      <c r="E29" s="8">
        <v>30</v>
      </c>
      <c r="F29" s="25">
        <f>E29-C29</f>
        <v>-10</v>
      </c>
      <c r="G29"/>
      <c r="I29" s="2"/>
      <c r="J29" s="2"/>
      <c r="K29" s="2"/>
      <c r="L29" s="9"/>
      <c r="M29" s="22"/>
      <c r="N29"/>
    </row>
    <row r="30" spans="1:14" s="1" customFormat="1" x14ac:dyDescent="0.45">
      <c r="A30" s="35">
        <v>44569</v>
      </c>
      <c r="B30" s="2"/>
      <c r="C30" s="2">
        <v>40</v>
      </c>
      <c r="D30" s="14"/>
      <c r="E30" s="8">
        <v>60</v>
      </c>
      <c r="F30" s="25">
        <f t="shared" ref="F30:F31" si="2">E30-C30</f>
        <v>20</v>
      </c>
      <c r="G30"/>
      <c r="I30" s="2"/>
      <c r="J30" s="2"/>
      <c r="K30" s="2"/>
      <c r="L30" s="9"/>
      <c r="M30" s="22"/>
      <c r="N30"/>
    </row>
    <row r="31" spans="1:14" x14ac:dyDescent="0.45">
      <c r="A31" s="35">
        <v>44934</v>
      </c>
      <c r="C31" s="2">
        <v>40</v>
      </c>
      <c r="E31" s="8">
        <v>60</v>
      </c>
      <c r="F31" s="25">
        <f t="shared" si="2"/>
        <v>20</v>
      </c>
    </row>
    <row r="32" spans="1:14" x14ac:dyDescent="0.45">
      <c r="D32" s="14" t="s">
        <v>11</v>
      </c>
      <c r="F32" s="34">
        <f>SUM(F28:F31)</f>
        <v>-10</v>
      </c>
      <c r="G32" t="s">
        <v>19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Adjustment Example 1</vt:lpstr>
      <vt:lpstr>Adjustment 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Schafer</dc:creator>
  <cp:lastModifiedBy>Helen Schafer</cp:lastModifiedBy>
  <dcterms:created xsi:type="dcterms:W3CDTF">2020-11-08T03:38:52Z</dcterms:created>
  <dcterms:modified xsi:type="dcterms:W3CDTF">2023-05-11T03:12:02Z</dcterms:modified>
</cp:coreProperties>
</file>